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samurai bc- Gil\Dropbox\תיקיית משרד\תיקי יועצים\גיל\"/>
    </mc:Choice>
  </mc:AlternateContent>
  <xr:revisionPtr revIDLastSave="0" documentId="13_ncr:1_{A77DEB67-89FC-44E7-B767-08711A4DE06F}" xr6:coauthVersionLast="47" xr6:coauthVersionMax="47" xr10:uidLastSave="{00000000-0000-0000-0000-000000000000}"/>
  <bookViews>
    <workbookView xWindow="-110" yWindow="-110" windowWidth="19420" windowHeight="10300" xr2:uid="{641BB118-3A35-4D6C-9FBE-8654F8E3ABFE}"/>
  </bookViews>
  <sheets>
    <sheet name="חישוב מענק לחברה בעמ" sheetId="5" r:id="rId1"/>
    <sheet name="גיליון1" sheetId="1" state="hidden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5" l="1"/>
  <c r="C11" i="5"/>
  <c r="C13" i="5" l="1"/>
  <c r="C12" i="5"/>
  <c r="C14" i="5" s="1"/>
  <c r="F7" i="1" l="1"/>
  <c r="G7" i="1" s="1"/>
  <c r="H7" i="1" l="1"/>
  <c r="I7" i="1" s="1"/>
</calcChain>
</file>

<file path=xl/sharedStrings.xml><?xml version="1.0" encoding="utf-8"?>
<sst xmlns="http://schemas.openxmlformats.org/spreadsheetml/2006/main" count="29" uniqueCount="15">
  <si>
    <t>% ירידת ההכנסות</t>
  </si>
  <si>
    <t>% המענק מההוצאות הקבועות</t>
  </si>
  <si>
    <t>% שכר</t>
  </si>
  <si>
    <t>הכנסות אוקטובר 22</t>
  </si>
  <si>
    <t>הכנסות אוקטובר 23</t>
  </si>
  <si>
    <t>הוצאות שכר אוקטובר 23</t>
  </si>
  <si>
    <t>מענק תשומות</t>
  </si>
  <si>
    <t>מענק שכר</t>
  </si>
  <si>
    <t>חישוב מענק</t>
  </si>
  <si>
    <t>נתונים</t>
  </si>
  <si>
    <t>חישוב</t>
  </si>
  <si>
    <t>סה"כ מענק צפוי</t>
  </si>
  <si>
    <t>ממוצע תשומות 2022</t>
  </si>
  <si>
    <t>שכר ממוצע במשק</t>
  </si>
  <si>
    <t>מספר עובדים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</si>
</sst>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%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SimplerProRegular"/>
    </font>
    <font>
      <b/>
      <sz val="11"/>
      <color theme="1"/>
      <name val="SimplerProRegular"/>
    </font>
    <font>
      <b/>
      <sz val="11"/>
      <color theme="0"/>
      <name val="SimplerProRegula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 readingOrder="2"/>
    </xf>
    <xf numFmtId="0" fontId="2" fillId="0" borderId="6" xfId="0" applyFont="1" applyBorder="1" applyAlignment="1">
      <alignment vertical="center" wrapText="1" readingOrder="2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right" vertical="center" readingOrder="2"/>
    </xf>
    <xf numFmtId="9" fontId="2" fillId="0" borderId="0" xfId="1" applyFont="1" applyAlignment="1">
      <alignment horizontal="center"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7" xfId="0" applyNumberFormat="1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vertical="center"/>
    </xf>
    <xf numFmtId="9" fontId="3" fillId="4" borderId="6" xfId="1" applyFont="1" applyFill="1" applyBorder="1" applyAlignment="1">
      <alignment vertical="center"/>
    </xf>
    <xf numFmtId="3" fontId="3" fillId="4" borderId="7" xfId="1" applyNumberFormat="1" applyFont="1" applyFill="1" applyBorder="1" applyAlignment="1">
      <alignment vertical="center"/>
    </xf>
    <xf numFmtId="3" fontId="3" fillId="4" borderId="8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9" fontId="2" fillId="0" borderId="1" xfId="1" applyFont="1" applyBorder="1" applyAlignment="1">
      <alignment horizontal="center" vertical="center"/>
    </xf>
    <xf numFmtId="9" fontId="2" fillId="0" borderId="0" xfId="1" applyFont="1" applyBorder="1" applyAlignment="1">
      <alignment horizontal="center" vertical="center"/>
    </xf>
    <xf numFmtId="9" fontId="2" fillId="0" borderId="2" xfId="1" applyFont="1" applyBorder="1" applyAlignment="1">
      <alignment horizontal="center" vertical="center"/>
    </xf>
    <xf numFmtId="9" fontId="2" fillId="0" borderId="3" xfId="1" applyFont="1" applyBorder="1" applyAlignment="1">
      <alignment horizontal="center" vertical="center"/>
    </xf>
    <xf numFmtId="9" fontId="2" fillId="0" borderId="4" xfId="1" applyFont="1" applyBorder="1" applyAlignment="1">
      <alignment horizontal="center" vertical="center"/>
    </xf>
    <xf numFmtId="9" fontId="2" fillId="0" borderId="5" xfId="1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 wrapText="1" readingOrder="2"/>
    </xf>
    <xf numFmtId="9" fontId="2" fillId="0" borderId="0" xfId="1" applyFont="1" applyAlignment="1">
      <alignment vertical="center"/>
    </xf>
    <xf numFmtId="43" fontId="2" fillId="0" borderId="0" xfId="2" applyFont="1" applyAlignment="1">
      <alignment vertical="center"/>
    </xf>
    <xf numFmtId="0" fontId="2" fillId="0" borderId="9" xfId="0" applyFont="1" applyBorder="1" applyAlignment="1">
      <alignment horizontal="right" vertical="center" readingOrder="2"/>
    </xf>
    <xf numFmtId="9" fontId="2" fillId="0" borderId="1" xfId="1" applyFont="1" applyBorder="1" applyAlignment="1">
      <alignment horizontal="right" vertical="center"/>
    </xf>
    <xf numFmtId="9" fontId="2" fillId="0" borderId="0" xfId="1" applyFont="1" applyBorder="1" applyAlignment="1">
      <alignment horizontal="right" vertical="center"/>
    </xf>
    <xf numFmtId="9" fontId="2" fillId="0" borderId="2" xfId="1" applyFont="1" applyBorder="1" applyAlignment="1">
      <alignment horizontal="right" vertical="center"/>
    </xf>
    <xf numFmtId="9" fontId="2" fillId="0" borderId="10" xfId="1" applyFont="1" applyBorder="1" applyAlignment="1">
      <alignment horizontal="right" vertical="center"/>
    </xf>
    <xf numFmtId="9" fontId="2" fillId="0" borderId="11" xfId="1" applyFont="1" applyBorder="1" applyAlignment="1">
      <alignment horizontal="right" vertical="center"/>
    </xf>
    <xf numFmtId="164" fontId="2" fillId="0" borderId="2" xfId="1" applyNumberFormat="1" applyFont="1" applyBorder="1" applyAlignment="1">
      <alignment horizontal="right" vertical="center"/>
    </xf>
    <xf numFmtId="9" fontId="2" fillId="0" borderId="3" xfId="1" applyFont="1" applyBorder="1" applyAlignment="1">
      <alignment horizontal="right" vertical="center"/>
    </xf>
    <xf numFmtId="9" fontId="2" fillId="0" borderId="4" xfId="1" applyFont="1" applyBorder="1" applyAlignment="1">
      <alignment horizontal="right" vertical="center"/>
    </xf>
    <xf numFmtId="9" fontId="2" fillId="0" borderId="5" xfId="1" applyFont="1" applyBorder="1" applyAlignment="1">
      <alignment horizontal="right" vertical="center"/>
    </xf>
    <xf numFmtId="9" fontId="2" fillId="0" borderId="12" xfId="1" applyFont="1" applyBorder="1" applyAlignment="1">
      <alignment horizontal="right" vertical="center"/>
    </xf>
    <xf numFmtId="3" fontId="2" fillId="0" borderId="8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9" fontId="4" fillId="2" borderId="6" xfId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9" fontId="4" fillId="2" borderId="8" xfId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 vertical="center" readingOrder="2"/>
    </xf>
    <xf numFmtId="0" fontId="2" fillId="0" borderId="7" xfId="0" applyFont="1" applyBorder="1" applyAlignment="1">
      <alignment horizontal="right" vertical="center" readingOrder="2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readingOrder="2"/>
    </xf>
    <xf numFmtId="0" fontId="2" fillId="0" borderId="7" xfId="0" applyFont="1" applyBorder="1" applyAlignment="1">
      <alignment horizontal="center" vertical="center" readingOrder="2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3" fontId="2" fillId="3" borderId="14" xfId="0" applyNumberFormat="1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3" borderId="15" xfId="0" applyFont="1" applyFill="1" applyBorder="1" applyAlignment="1">
      <alignment vertical="center"/>
    </xf>
    <xf numFmtId="9" fontId="2" fillId="4" borderId="9" xfId="1" applyFont="1" applyFill="1" applyBorder="1" applyAlignment="1">
      <alignment vertical="center"/>
    </xf>
    <xf numFmtId="3" fontId="2" fillId="4" borderId="9" xfId="1" applyNumberFormat="1" applyFont="1" applyFill="1" applyBorder="1" applyAlignment="1">
      <alignment vertical="center"/>
    </xf>
    <xf numFmtId="3" fontId="3" fillId="5" borderId="9" xfId="0" applyNumberFormat="1" applyFont="1" applyFill="1" applyBorder="1" applyAlignment="1">
      <alignment vertical="center"/>
    </xf>
    <xf numFmtId="0" fontId="3" fillId="5" borderId="9" xfId="0" applyFont="1" applyFill="1" applyBorder="1" applyAlignment="1">
      <alignment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9</xdr:col>
      <xdr:colOff>58057</xdr:colOff>
      <xdr:row>3</xdr:row>
      <xdr:rowOff>38895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1EBF9916-5CF6-43BA-B124-C2DBAB5727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0814836493" y="0"/>
          <a:ext cx="1823357" cy="578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171450</xdr:colOff>
      <xdr:row>0</xdr:row>
      <xdr:rowOff>0</xdr:rowOff>
    </xdr:from>
    <xdr:to>
      <xdr:col>9</xdr:col>
      <xdr:colOff>96157</xdr:colOff>
      <xdr:row>3</xdr:row>
      <xdr:rowOff>38895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3C592499-16D3-4526-AB6C-F32D3C56B3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50" t="33786" r="7626" b="33148"/>
        <a:stretch/>
      </xdr:blipFill>
      <xdr:spPr bwMode="auto">
        <a:xfrm>
          <a:off x="10813953843" y="0"/>
          <a:ext cx="1823357" cy="5786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סמוראי 2023">
  <a:themeElements>
    <a:clrScheme name="מיתוג סמוראי">
      <a:dk1>
        <a:sysClr val="windowText" lastClr="000000"/>
      </a:dk1>
      <a:lt1>
        <a:sysClr val="window" lastClr="FFFFFF"/>
      </a:lt1>
      <a:dk2>
        <a:srgbClr val="283C4C"/>
      </a:dk2>
      <a:lt2>
        <a:srgbClr val="E7E6E6"/>
      </a:lt2>
      <a:accent1>
        <a:srgbClr val="283C4C"/>
      </a:accent1>
      <a:accent2>
        <a:srgbClr val="975175"/>
      </a:accent2>
      <a:accent3>
        <a:srgbClr val="ADA5F0"/>
      </a:accent3>
      <a:accent4>
        <a:srgbClr val="ED7D7C"/>
      </a:accent4>
      <a:accent5>
        <a:srgbClr val="354F65"/>
      </a:accent5>
      <a:accent6>
        <a:srgbClr val="B47496"/>
      </a:accent6>
      <a:hlink>
        <a:srgbClr val="CBC6F6"/>
      </a:hlink>
      <a:folHlink>
        <a:srgbClr val="F5B9B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73362-B496-4546-AA61-5B5D9A322E45}">
  <dimension ref="B3:K25"/>
  <sheetViews>
    <sheetView showGridLines="0" rightToLeft="1" tabSelected="1" workbookViewId="0">
      <selection activeCell="D26" sqref="D26"/>
    </sheetView>
  </sheetViews>
  <sheetFormatPr defaultRowHeight="14" outlineLevelRow="1" x14ac:dyDescent="0.3"/>
  <cols>
    <col min="1" max="1" width="8.6640625" style="1"/>
    <col min="2" max="2" width="19.33203125" style="1" bestFit="1" customWidth="1"/>
    <col min="3" max="3" width="10.33203125" style="1" customWidth="1"/>
    <col min="4" max="4" width="12.83203125" style="1" customWidth="1"/>
    <col min="5" max="5" width="11.25" style="1" customWidth="1"/>
    <col min="6" max="7" width="8.33203125" style="1" bestFit="1" customWidth="1"/>
    <col min="8" max="8" width="8.6640625" style="1" customWidth="1"/>
    <col min="9" max="9" width="8.4140625" style="1" bestFit="1" customWidth="1"/>
    <col min="10" max="10" width="8.6640625" style="1"/>
    <col min="11" max="11" width="19.75" style="1" bestFit="1" customWidth="1"/>
    <col min="12" max="16384" width="8.6640625" style="1"/>
  </cols>
  <sheetData>
    <row r="3" spans="2:5" ht="14.5" thickBot="1" x14ac:dyDescent="0.35"/>
    <row r="4" spans="2:5" ht="14.5" thickBot="1" x14ac:dyDescent="0.35">
      <c r="B4" s="42" t="s">
        <v>9</v>
      </c>
      <c r="C4" s="44"/>
      <c r="D4" s="51"/>
      <c r="E4" s="51"/>
    </row>
    <row r="5" spans="2:5" x14ac:dyDescent="0.3">
      <c r="B5" s="52" t="s">
        <v>3</v>
      </c>
      <c r="C5" s="53">
        <v>500000</v>
      </c>
      <c r="E5" s="51"/>
    </row>
    <row r="6" spans="2:5" x14ac:dyDescent="0.3">
      <c r="B6" s="54" t="s">
        <v>4</v>
      </c>
      <c r="C6" s="55">
        <v>250000</v>
      </c>
      <c r="D6" s="51"/>
      <c r="E6" s="51"/>
    </row>
    <row r="7" spans="2:5" x14ac:dyDescent="0.3">
      <c r="B7" s="54" t="s">
        <v>12</v>
      </c>
      <c r="C7" s="55">
        <v>125000</v>
      </c>
      <c r="D7" s="51"/>
      <c r="E7" s="51"/>
    </row>
    <row r="8" spans="2:5" x14ac:dyDescent="0.3">
      <c r="B8" s="54" t="s">
        <v>5</v>
      </c>
      <c r="C8" s="55">
        <v>200000</v>
      </c>
      <c r="D8" s="51"/>
      <c r="E8" s="51"/>
    </row>
    <row r="9" spans="2:5" ht="14.5" thickBot="1" x14ac:dyDescent="0.35">
      <c r="B9" s="56" t="s">
        <v>14</v>
      </c>
      <c r="C9" s="57">
        <v>10</v>
      </c>
      <c r="D9" s="51"/>
      <c r="E9" s="51"/>
    </row>
    <row r="10" spans="2:5" ht="14.5" thickBot="1" x14ac:dyDescent="0.35">
      <c r="B10" s="42" t="s">
        <v>10</v>
      </c>
      <c r="C10" s="44"/>
      <c r="D10" s="51"/>
      <c r="E10" s="51"/>
    </row>
    <row r="11" spans="2:5" ht="14.5" thickBot="1" x14ac:dyDescent="0.35">
      <c r="B11" s="26" t="s">
        <v>0</v>
      </c>
      <c r="C11" s="58">
        <f>IFERROR(-(C6-C5)/C5,"")</f>
        <v>0.5</v>
      </c>
      <c r="D11" s="51"/>
      <c r="E11" s="51"/>
    </row>
    <row r="12" spans="2:5" ht="14.5" thickBot="1" x14ac:dyDescent="0.35">
      <c r="B12" s="38" t="s">
        <v>6</v>
      </c>
      <c r="C12" s="59">
        <f>IFERROR(IF(AND(C11&gt;=C19,C11&lt;=B19),D19,IF(AND(C11&gt;=C20,C11&lt;=B20),D20,IF(AND(C11&gt;=C21,C11&lt;=B21),D21,IF(AND(C11&gt;=C22,C11&lt;=B22),D22,IF(AND(C11&gt;=C23,C11&lt;=B23),D23,0)))))*C7,"")</f>
        <v>13750</v>
      </c>
      <c r="D12" s="51"/>
      <c r="E12" s="51"/>
    </row>
    <row r="13" spans="2:5" ht="14.5" thickBot="1" x14ac:dyDescent="0.35">
      <c r="B13" s="38" t="s">
        <v>7</v>
      </c>
      <c r="C13" s="59">
        <f>IFERROR(IF(C9=0,C8*C11*E19,IF(C8/C9&lt;D24,C8*C11*E19,D24*C9*C11*E19)),"")</f>
        <v>62320.3125</v>
      </c>
      <c r="D13" s="51"/>
      <c r="E13" s="51"/>
    </row>
    <row r="14" spans="2:5" ht="14.5" thickBot="1" x14ac:dyDescent="0.35">
      <c r="B14" s="61" t="s">
        <v>11</v>
      </c>
      <c r="C14" s="60">
        <f>IFERROR(C13+C12,"")</f>
        <v>76070.3125</v>
      </c>
    </row>
    <row r="18" spans="2:11" ht="42.5" hidden="1" outlineLevel="1" thickBot="1" x14ac:dyDescent="0.35">
      <c r="B18" s="45" t="s">
        <v>0</v>
      </c>
      <c r="C18" s="46"/>
      <c r="D18" s="23" t="s">
        <v>1</v>
      </c>
      <c r="E18" s="26" t="s">
        <v>2</v>
      </c>
    </row>
    <row r="19" spans="2:11" hidden="1" outlineLevel="1" x14ac:dyDescent="0.3">
      <c r="B19" s="27">
        <v>0.249</v>
      </c>
      <c r="C19" s="28">
        <v>0</v>
      </c>
      <c r="D19" s="29">
        <v>0</v>
      </c>
      <c r="E19" s="30">
        <v>0.75</v>
      </c>
      <c r="H19" s="16"/>
    </row>
    <row r="20" spans="2:11" hidden="1" outlineLevel="1" x14ac:dyDescent="0.3">
      <c r="B20" s="27">
        <v>0.39900000000000002</v>
      </c>
      <c r="C20" s="28">
        <v>0.25</v>
      </c>
      <c r="D20" s="29">
        <v>7.0000000000000007E-2</v>
      </c>
      <c r="E20" s="31">
        <v>0.75</v>
      </c>
    </row>
    <row r="21" spans="2:11" hidden="1" outlineLevel="1" x14ac:dyDescent="0.3">
      <c r="B21" s="27">
        <v>0.59899999999999998</v>
      </c>
      <c r="C21" s="28">
        <v>0.4</v>
      </c>
      <c r="D21" s="29">
        <v>0.11</v>
      </c>
      <c r="E21" s="31">
        <v>0.75</v>
      </c>
    </row>
    <row r="22" spans="2:11" hidden="1" outlineLevel="1" x14ac:dyDescent="0.3">
      <c r="B22" s="27">
        <v>0.79900000000000004</v>
      </c>
      <c r="C22" s="28">
        <v>0.6</v>
      </c>
      <c r="D22" s="32">
        <v>0.14499999999999999</v>
      </c>
      <c r="E22" s="31">
        <v>0.75</v>
      </c>
    </row>
    <row r="23" spans="2:11" ht="14.5" hidden="1" outlineLevel="1" thickBot="1" x14ac:dyDescent="0.35">
      <c r="B23" s="33">
        <v>1.01</v>
      </c>
      <c r="C23" s="34">
        <v>0.8</v>
      </c>
      <c r="D23" s="35">
        <v>0.22</v>
      </c>
      <c r="E23" s="36">
        <v>0.75</v>
      </c>
      <c r="K23" s="24"/>
    </row>
    <row r="24" spans="2:11" ht="14.5" hidden="1" outlineLevel="1" collapsed="1" thickBot="1" x14ac:dyDescent="0.35">
      <c r="B24" s="47" t="s">
        <v>13</v>
      </c>
      <c r="C24" s="48"/>
      <c r="D24" s="37">
        <f>13295*1.25</f>
        <v>16618.75</v>
      </c>
      <c r="E24" s="38"/>
      <c r="K24" s="25"/>
    </row>
    <row r="25" spans="2:11" collapsed="1" x14ac:dyDescent="0.3"/>
  </sheetData>
  <mergeCells count="4">
    <mergeCell ref="B18:C18"/>
    <mergeCell ref="B24:C24"/>
    <mergeCell ref="B4:C4"/>
    <mergeCell ref="B10:C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35884-4410-4A6D-A1F1-3BBD63C7E85F}">
  <sheetPr codeName="גיליון3"/>
  <dimension ref="B3:K17"/>
  <sheetViews>
    <sheetView showGridLines="0" rightToLeft="1" workbookViewId="0">
      <selection activeCell="F14" sqref="F14"/>
    </sheetView>
  </sheetViews>
  <sheetFormatPr defaultRowHeight="14" outlineLevelRow="1" x14ac:dyDescent="0.3"/>
  <cols>
    <col min="1" max="1" width="8.6640625" style="1"/>
    <col min="2" max="2" width="10.1640625" style="1" customWidth="1"/>
    <col min="3" max="3" width="10.33203125" style="1" customWidth="1"/>
    <col min="4" max="4" width="12.83203125" style="1" customWidth="1"/>
    <col min="5" max="5" width="11.25" style="1" customWidth="1"/>
    <col min="6" max="6" width="8" style="1" customWidth="1"/>
    <col min="7" max="7" width="7.83203125" style="1" customWidth="1"/>
    <col min="8" max="8" width="8.6640625" style="1" customWidth="1"/>
    <col min="9" max="9" width="8.4140625" style="1" bestFit="1" customWidth="1"/>
    <col min="10" max="10" width="8.6640625" style="1"/>
    <col min="11" max="11" width="19.75" style="1" bestFit="1" customWidth="1"/>
    <col min="12" max="16384" width="8.6640625" style="1"/>
  </cols>
  <sheetData>
    <row r="3" spans="2:11" ht="14.5" thickBot="1" x14ac:dyDescent="0.35"/>
    <row r="4" spans="2:11" ht="14.5" thickBot="1" x14ac:dyDescent="0.35">
      <c r="B4" s="39" t="s">
        <v>8</v>
      </c>
      <c r="C4" s="40"/>
      <c r="D4" s="40"/>
      <c r="E4" s="40"/>
      <c r="F4" s="40"/>
      <c r="G4" s="40"/>
      <c r="H4" s="40"/>
      <c r="I4" s="41"/>
    </row>
    <row r="5" spans="2:11" ht="14.5" thickBot="1" x14ac:dyDescent="0.35">
      <c r="B5" s="39" t="s">
        <v>9</v>
      </c>
      <c r="C5" s="40"/>
      <c r="D5" s="40"/>
      <c r="E5" s="41"/>
      <c r="F5" s="42" t="s">
        <v>10</v>
      </c>
      <c r="G5" s="43"/>
      <c r="H5" s="43"/>
      <c r="I5" s="44"/>
    </row>
    <row r="6" spans="2:11" s="2" customFormat="1" ht="28.5" thickBot="1" x14ac:dyDescent="0.35">
      <c r="B6" s="3" t="s">
        <v>3</v>
      </c>
      <c r="C6" s="4" t="s">
        <v>4</v>
      </c>
      <c r="D6" s="4" t="s">
        <v>12</v>
      </c>
      <c r="E6" s="5" t="s">
        <v>5</v>
      </c>
      <c r="F6" s="6" t="s">
        <v>0</v>
      </c>
      <c r="G6" s="4" t="s">
        <v>6</v>
      </c>
      <c r="H6" s="4" t="s">
        <v>7</v>
      </c>
      <c r="I6" s="7" t="s">
        <v>11</v>
      </c>
    </row>
    <row r="7" spans="2:11" ht="14.5" thickBot="1" x14ac:dyDescent="0.35">
      <c r="B7" s="10">
        <v>1657546</v>
      </c>
      <c r="C7" s="11">
        <v>900000</v>
      </c>
      <c r="D7" s="11">
        <v>88000</v>
      </c>
      <c r="E7" s="12">
        <v>70000</v>
      </c>
      <c r="F7" s="13">
        <f>-(C7-B7)/B7</f>
        <v>0.45702864354895734</v>
      </c>
      <c r="G7" s="14">
        <f>IF(AND(F7&gt;=C12,F7&lt;=B12),D12,IF(AND(F7&gt;=C13,F7&lt;=B13),D13,IF(AND(F7&gt;=C14,F7&lt;=B14),D14,IF(AND(F7&gt;=C15,F7&lt;=B15),D15,IF(AND(F7&gt;=C16,F7&lt;=B16),D16,0)))))*D7</f>
        <v>7920</v>
      </c>
      <c r="H7" s="14">
        <f>E12*F7*E7</f>
        <v>19195.203029056207</v>
      </c>
      <c r="I7" s="15">
        <f>H7+G7</f>
        <v>27115.203029056207</v>
      </c>
    </row>
    <row r="10" spans="2:11" ht="14.5" thickBot="1" x14ac:dyDescent="0.35"/>
    <row r="11" spans="2:11" ht="42.5" outlineLevel="1" thickBot="1" x14ac:dyDescent="0.35">
      <c r="B11" s="49" t="s">
        <v>0</v>
      </c>
      <c r="C11" s="50"/>
      <c r="D11" s="23" t="s">
        <v>1</v>
      </c>
      <c r="E11" s="8" t="s">
        <v>2</v>
      </c>
    </row>
    <row r="12" spans="2:11" outlineLevel="1" x14ac:dyDescent="0.3">
      <c r="B12" s="17">
        <v>0.249</v>
      </c>
      <c r="C12" s="18">
        <v>0</v>
      </c>
      <c r="D12" s="19">
        <v>0</v>
      </c>
      <c r="E12" s="9">
        <v>0.6</v>
      </c>
      <c r="H12" s="16"/>
    </row>
    <row r="13" spans="2:11" outlineLevel="1" x14ac:dyDescent="0.3">
      <c r="B13" s="17">
        <v>0.39900000000000002</v>
      </c>
      <c r="C13" s="18">
        <v>0.25</v>
      </c>
      <c r="D13" s="19">
        <v>0.06</v>
      </c>
      <c r="E13" s="9">
        <v>0.6</v>
      </c>
    </row>
    <row r="14" spans="2:11" outlineLevel="1" x14ac:dyDescent="0.3">
      <c r="B14" s="17">
        <v>0.59899999999999998</v>
      </c>
      <c r="C14" s="18">
        <v>0.4</v>
      </c>
      <c r="D14" s="19">
        <v>0.09</v>
      </c>
      <c r="E14" s="9">
        <v>0.6</v>
      </c>
    </row>
    <row r="15" spans="2:11" outlineLevel="1" x14ac:dyDescent="0.3">
      <c r="B15" s="17">
        <v>0.79900000000000004</v>
      </c>
      <c r="C15" s="18">
        <v>0.6</v>
      </c>
      <c r="D15" s="19">
        <v>0.12</v>
      </c>
      <c r="E15" s="9">
        <v>0.6</v>
      </c>
    </row>
    <row r="16" spans="2:11" ht="14.5" outlineLevel="1" thickBot="1" x14ac:dyDescent="0.35">
      <c r="B16" s="20">
        <v>1.01</v>
      </c>
      <c r="C16" s="21">
        <v>0.8</v>
      </c>
      <c r="D16" s="22">
        <v>0.18</v>
      </c>
      <c r="E16" s="9">
        <v>0.6</v>
      </c>
      <c r="K16" s="24"/>
    </row>
    <row r="17" spans="11:11" x14ac:dyDescent="0.3">
      <c r="K17" s="25"/>
    </row>
  </sheetData>
  <mergeCells count="4">
    <mergeCell ref="B11:C11"/>
    <mergeCell ref="B4:I4"/>
    <mergeCell ref="B5:E5"/>
    <mergeCell ref="F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חישוב מענק לחברה בעמ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גיל גיל</dc:creator>
  <cp:lastModifiedBy>גיל גיל</cp:lastModifiedBy>
  <dcterms:created xsi:type="dcterms:W3CDTF">2023-10-22T08:19:06Z</dcterms:created>
  <dcterms:modified xsi:type="dcterms:W3CDTF">2023-11-01T11:17:36Z</dcterms:modified>
</cp:coreProperties>
</file>